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ormato 5" sheetId="1" r:id="rId1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<sst xmlns="http://schemas.openxmlformats.org/spreadsheetml/2006/main" count="73" uniqueCount="73">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</sst>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Fill="1" applyBorder="1" applyAlignment="1">
      <alignment horizontal="left" vertical="center" indent="3"/>
    </xf>
    <xf numFmtId="0" fontId="3" fillId="0" borderId="2" xfId="0" applyFont="1" applyFill="1" applyBorder="1" applyAlignment="1">
      <alignment horizontal="left" vertical="center" indent="6"/>
    </xf>
    <xf numFmtId="0" fontId="3" fillId="0" borderId="2" xfId="0" applyFont="1" applyFill="1" applyBorder="1" applyAlignment="1">
      <alignment horizontal="left" indent="6"/>
    </xf>
    <xf numFmtId="0" fontId="3" fillId="0" borderId="2" xfId="0" applyFont="1" applyFill="1" applyBorder="1" applyAlignment="1">
      <alignment horizontal="left" vertical="center" indent="9"/>
    </xf>
    <xf numFmtId="0" fontId="3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0" fontId="3" fillId="0" borderId="2" xfId="0" applyFont="1" applyFill="1" applyBorder="1" applyAlignment="1">
      <alignment horizontal="left" vertical="center" wrapText="1" indent="9"/>
    </xf>
    <xf numFmtId="0" fontId="3" fillId="0" borderId="2" xfId="0" applyFont="1" applyFill="1" applyBorder="1" applyAlignment="1">
      <alignment horizontal="left" wrapText="1" indent="9"/>
    </xf>
    <xf numFmtId="0" fontId="3" fillId="0" borderId="2" xfId="0" applyFont="1" applyFill="1" applyBorder="1" applyAlignment="1">
      <alignment horizontal="left" vertical="center" wrapText="1" indent="3"/>
    </xf>
    <xf numFmtId="0" fontId="2" fillId="0" borderId="2" xfId="0" applyFont="1" applyFill="1" applyBorder="1" applyAlignment="1">
      <alignment horizontal="left" vertical="center" wrapText="1" indent="3"/>
    </xf>
    <xf numFmtId="0" fontId="3" fillId="0" borderId="3" xfId="0" applyFont="1" applyFill="1" applyBorder="1" applyAlignment="1">
      <alignment vertical="center"/>
    </xf>
    <xf numFmtId="0" fontId="3" fillId="0" borderId="0" xfId="0" applyFont="1"/>
    <xf numFmtId="43" fontId="2" fillId="2" borderId="4" xfId="20" applyFont="1" applyFill="1" applyBorder="1" applyAlignment="1">
      <alignment horizontal="center" vertical="center"/>
    </xf>
    <xf numFmtId="43" fontId="2" fillId="2" borderId="4" xfId="20" applyFont="1" applyFill="1" applyBorder="1" applyAlignment="1">
      <alignment horizontal="center" vertical="center" wrapText="1"/>
    </xf>
    <xf numFmtId="43" fontId="3" fillId="0" borderId="2" xfId="20" applyFont="1" applyFill="1" applyBorder="1"/>
    <xf numFmtId="43" fontId="3" fillId="0" borderId="2" xfId="20" applyFont="1" applyFill="1" applyBorder="1" applyAlignment="1" applyProtection="1">
      <alignment vertical="center"/>
      <protection locked="0"/>
    </xf>
    <xf numFmtId="43" fontId="2" fillId="0" borderId="2" xfId="20" applyFont="1" applyFill="1" applyBorder="1" applyAlignment="1" applyProtection="1">
      <alignment vertical="center"/>
      <protection locked="0"/>
    </xf>
    <xf numFmtId="43" fontId="3" fillId="2" borderId="5" xfId="20" applyFont="1" applyFill="1" applyBorder="1" applyAlignment="1">
      <alignment vertical="center"/>
    </xf>
    <xf numFmtId="43" fontId="3" fillId="0" borderId="2" xfId="20" applyFont="1" applyFill="1" applyBorder="1" applyAlignment="1">
      <alignment vertical="center"/>
    </xf>
    <xf numFmtId="43" fontId="3" fillId="0" borderId="3" xfId="20" applyFont="1" applyFill="1" applyBorder="1"/>
    <xf numFmtId="43" fontId="3" fillId="0" borderId="0" xfId="20" applyFont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3" fontId="2" fillId="2" borderId="4" xfId="2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0</xdr:col>
      <xdr:colOff>981075</xdr:colOff>
      <xdr:row>3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0025"/>
          <a:ext cx="962025" cy="5048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.casillas\Desktop\AUXILIAR%20CONTABLE\P&#193;GINA%20TRANSPARENCIA%20TESORER&#205;A\ARCHIVOS\2019\INFORMACI&#211;N%20DE%20PUBLICACI&#211;N%20TRIMESTRAL\3ER.%20TRIMESTRE%202019\Informaci&#243;nFinancieraLeon0319\0361_IDF_MLEO_000_190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Guanajuato (a)</v>
          </cell>
        </row>
        <row r="16">
          <cell r="C16" t="str">
            <v>Del 1 de enero al 30 de septiembre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view="pageBreakPreview" zoomScaleSheetLayoutView="100" workbookViewId="0" topLeftCell="A60">
      <selection activeCell="B65" sqref="B65:B75"/>
    </sheetView>
  </sheetViews>
  <sheetFormatPr defaultColWidth="11.421875" defaultRowHeight="15"/>
  <cols>
    <col min="1" max="1" width="92.8515625" style="12" customWidth="1"/>
    <col min="2" max="7" width="20.7109375" style="21" customWidth="1"/>
  </cols>
  <sheetData>
    <row r="1" spans="1:7" ht="15">
      <c r="A1" s="25" t="s">
        <v>0</v>
      </c>
      <c r="B1" s="25"/>
      <c r="C1" s="25"/>
      <c r="D1" s="25"/>
      <c r="E1" s="25"/>
      <c r="F1" s="25"/>
      <c r="G1" s="25"/>
    </row>
    <row r="2" spans="1:7" ht="15">
      <c r="A2" s="26" t="str">
        <f>ENTE_PUBLICO_A</f>
        <v>ORGANISMO, Gobierno del Estado de Guanajuato (a)</v>
      </c>
      <c r="B2" s="27"/>
      <c r="C2" s="27"/>
      <c r="D2" s="27"/>
      <c r="E2" s="27"/>
      <c r="F2" s="27"/>
      <c r="G2" s="28"/>
    </row>
    <row r="3" spans="1:7" ht="15">
      <c r="A3" s="29" t="s">
        <v>1</v>
      </c>
      <c r="B3" s="30"/>
      <c r="C3" s="30"/>
      <c r="D3" s="30"/>
      <c r="E3" s="30"/>
      <c r="F3" s="30"/>
      <c r="G3" s="31"/>
    </row>
    <row r="4" spans="1:7" ht="15">
      <c r="A4" s="32" t="str">
        <f>TRIMESTRE</f>
        <v>Del 1 de enero al 30 de septiembre de 2019 (b)</v>
      </c>
      <c r="B4" s="33"/>
      <c r="C4" s="33"/>
      <c r="D4" s="33"/>
      <c r="E4" s="33"/>
      <c r="F4" s="33"/>
      <c r="G4" s="34"/>
    </row>
    <row r="5" spans="1:7" ht="15">
      <c r="A5" s="35" t="s">
        <v>2</v>
      </c>
      <c r="B5" s="36"/>
      <c r="C5" s="36"/>
      <c r="D5" s="36"/>
      <c r="E5" s="36"/>
      <c r="F5" s="36"/>
      <c r="G5" s="37"/>
    </row>
    <row r="6" spans="1:7" ht="15">
      <c r="A6" s="22" t="s">
        <v>3</v>
      </c>
      <c r="B6" s="24" t="s">
        <v>4</v>
      </c>
      <c r="C6" s="24"/>
      <c r="D6" s="24"/>
      <c r="E6" s="24"/>
      <c r="F6" s="24"/>
      <c r="G6" s="24" t="s">
        <v>5</v>
      </c>
    </row>
    <row r="7" spans="1:7" ht="20.4">
      <c r="A7" s="23"/>
      <c r="B7" s="13" t="s">
        <v>6</v>
      </c>
      <c r="C7" s="14" t="s">
        <v>7</v>
      </c>
      <c r="D7" s="13" t="s">
        <v>8</v>
      </c>
      <c r="E7" s="13" t="s">
        <v>9</v>
      </c>
      <c r="F7" s="13" t="s">
        <v>10</v>
      </c>
      <c r="G7" s="24"/>
    </row>
    <row r="8" spans="1:7" ht="15">
      <c r="A8" s="1" t="s">
        <v>11</v>
      </c>
      <c r="B8" s="15"/>
      <c r="C8" s="15"/>
      <c r="D8" s="15"/>
      <c r="E8" s="15"/>
      <c r="F8" s="15"/>
      <c r="G8" s="15"/>
    </row>
    <row r="9" spans="1:7" ht="15">
      <c r="A9" s="2" t="s">
        <v>12</v>
      </c>
      <c r="B9" s="16">
        <v>1132180651.17</v>
      </c>
      <c r="C9" s="16">
        <v>13489322.5</v>
      </c>
      <c r="D9" s="16">
        <v>1145669973.67</v>
      </c>
      <c r="E9" s="16">
        <v>1031649957.75</v>
      </c>
      <c r="F9" s="16">
        <v>1031746308.74</v>
      </c>
      <c r="G9" s="16">
        <f>F9-B9</f>
        <v>-100434342.43000007</v>
      </c>
    </row>
    <row r="10" spans="1:7" ht="15">
      <c r="A10" s="2" t="s">
        <v>13</v>
      </c>
      <c r="B10" s="16">
        <v>0</v>
      </c>
      <c r="C10" s="16">
        <v>0</v>
      </c>
      <c r="D10" s="16"/>
      <c r="E10" s="16">
        <v>0</v>
      </c>
      <c r="F10" s="16">
        <v>0</v>
      </c>
      <c r="G10" s="16">
        <f aca="true" t="shared" si="0" ref="G10:G15">F10-B10</f>
        <v>0</v>
      </c>
    </row>
    <row r="11" spans="1:7" ht="15">
      <c r="A11" s="2" t="s">
        <v>14</v>
      </c>
      <c r="B11" s="16">
        <v>26226</v>
      </c>
      <c r="C11" s="16">
        <v>0</v>
      </c>
      <c r="D11" s="16">
        <v>26226</v>
      </c>
      <c r="E11" s="16">
        <v>44055.02</v>
      </c>
      <c r="F11" s="16">
        <v>44055.02</v>
      </c>
      <c r="G11" s="16">
        <f t="shared" si="0"/>
        <v>17829.019999999997</v>
      </c>
    </row>
    <row r="12" spans="1:7" ht="15">
      <c r="A12" s="2" t="s">
        <v>15</v>
      </c>
      <c r="B12" s="16">
        <v>358140363.12</v>
      </c>
      <c r="C12" s="16">
        <v>2163392.6</v>
      </c>
      <c r="D12" s="16">
        <v>360303755.72</v>
      </c>
      <c r="E12" s="16">
        <v>280858412.31</v>
      </c>
      <c r="F12" s="16">
        <v>280860612.31</v>
      </c>
      <c r="G12" s="16">
        <f t="shared" si="0"/>
        <v>-77279750.81</v>
      </c>
    </row>
    <row r="13" spans="1:7" ht="15">
      <c r="A13" s="2" t="s">
        <v>16</v>
      </c>
      <c r="B13" s="16">
        <v>113064230.13</v>
      </c>
      <c r="C13" s="16">
        <v>234220.49</v>
      </c>
      <c r="D13" s="16">
        <v>113298450.62</v>
      </c>
      <c r="E13" s="16">
        <v>92522551.03</v>
      </c>
      <c r="F13" s="16">
        <v>92522551.03</v>
      </c>
      <c r="G13" s="16">
        <f t="shared" si="0"/>
        <v>-20541679.099999994</v>
      </c>
    </row>
    <row r="14" spans="1:7" ht="15">
      <c r="A14" s="2" t="s">
        <v>17</v>
      </c>
      <c r="B14" s="16">
        <v>206038043.78</v>
      </c>
      <c r="C14" s="16">
        <v>37964323.05</v>
      </c>
      <c r="D14" s="16">
        <v>244002366.83</v>
      </c>
      <c r="E14" s="16">
        <v>222521959.73</v>
      </c>
      <c r="F14" s="16">
        <v>223254260.77</v>
      </c>
      <c r="G14" s="16">
        <f t="shared" si="0"/>
        <v>17216216.99000001</v>
      </c>
    </row>
    <row r="15" spans="1:7" ht="15">
      <c r="A15" s="2" t="s">
        <v>18</v>
      </c>
      <c r="B15" s="16">
        <v>0</v>
      </c>
      <c r="C15" s="16">
        <v>0</v>
      </c>
      <c r="D15" s="16"/>
      <c r="E15" s="16">
        <v>0</v>
      </c>
      <c r="F15" s="16">
        <v>0</v>
      </c>
      <c r="G15" s="16">
        <f t="shared" si="0"/>
        <v>0</v>
      </c>
    </row>
    <row r="16" spans="1:7" ht="15">
      <c r="A16" s="3" t="s">
        <v>19</v>
      </c>
      <c r="B16" s="16">
        <f>SUM(B17:B27)</f>
        <v>2231829165.4700003</v>
      </c>
      <c r="C16" s="16">
        <f aca="true" t="shared" si="1" ref="C16:F16">SUM(C17:C27)</f>
        <v>53964815.52000001</v>
      </c>
      <c r="D16" s="16">
        <f t="shared" si="1"/>
        <v>2285793980.99</v>
      </c>
      <c r="E16" s="16">
        <f t="shared" si="1"/>
        <v>1869486472.3</v>
      </c>
      <c r="F16" s="16">
        <f t="shared" si="1"/>
        <v>1869486472.3</v>
      </c>
      <c r="G16" s="16">
        <f>SUM(G17:G27)</f>
        <v>-362342693.16999996</v>
      </c>
    </row>
    <row r="17" spans="1:7" ht="15">
      <c r="A17" s="4" t="s">
        <v>20</v>
      </c>
      <c r="B17" s="16">
        <v>1756586619.05</v>
      </c>
      <c r="C17" s="16">
        <v>67632908.97</v>
      </c>
      <c r="D17" s="16">
        <v>1824219528.02</v>
      </c>
      <c r="E17" s="16">
        <v>1508217395.83</v>
      </c>
      <c r="F17" s="16">
        <v>1508217395.83</v>
      </c>
      <c r="G17" s="16">
        <f>F17-B17</f>
        <v>-248369223.22000003</v>
      </c>
    </row>
    <row r="18" spans="1:7" ht="15">
      <c r="A18" s="4" t="s">
        <v>21</v>
      </c>
      <c r="B18" s="16">
        <v>21479885.4</v>
      </c>
      <c r="C18" s="16">
        <v>-362918.41</v>
      </c>
      <c r="D18" s="16">
        <v>21116966.99</v>
      </c>
      <c r="E18" s="16">
        <v>16930106.08</v>
      </c>
      <c r="F18" s="16">
        <v>16930106.08</v>
      </c>
      <c r="G18" s="16">
        <f aca="true" t="shared" si="2" ref="G18:G27">F18-B18</f>
        <v>-4549779.32</v>
      </c>
    </row>
    <row r="19" spans="1:7" ht="15">
      <c r="A19" s="4" t="s">
        <v>22</v>
      </c>
      <c r="B19" s="16">
        <v>160251479.37</v>
      </c>
      <c r="C19" s="16">
        <v>-2809765.37</v>
      </c>
      <c r="D19" s="16">
        <v>157441714</v>
      </c>
      <c r="E19" s="16">
        <v>122858008.8</v>
      </c>
      <c r="F19" s="16">
        <v>122858008.8</v>
      </c>
      <c r="G19" s="16">
        <f t="shared" si="2"/>
        <v>-37393470.57000001</v>
      </c>
    </row>
    <row r="20" spans="1:7" ht="15">
      <c r="A20" s="4" t="s">
        <v>23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f t="shared" si="2"/>
        <v>0</v>
      </c>
    </row>
    <row r="21" spans="1:7" ht="15">
      <c r="A21" s="4" t="s">
        <v>24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f t="shared" si="2"/>
        <v>0</v>
      </c>
    </row>
    <row r="22" spans="1:7" ht="15">
      <c r="A22" s="4" t="s">
        <v>25</v>
      </c>
      <c r="B22" s="16">
        <v>2003544.22</v>
      </c>
      <c r="C22" s="16">
        <v>316530.77</v>
      </c>
      <c r="D22" s="16">
        <v>2320074.99</v>
      </c>
      <c r="E22" s="16">
        <v>2833950.89</v>
      </c>
      <c r="F22" s="16">
        <v>2833950.89</v>
      </c>
      <c r="G22" s="16">
        <f t="shared" si="2"/>
        <v>830406.6700000002</v>
      </c>
    </row>
    <row r="23" spans="1:7" ht="15">
      <c r="A23" s="4" t="s">
        <v>26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f t="shared" si="2"/>
        <v>0</v>
      </c>
    </row>
    <row r="24" spans="1:7" ht="15">
      <c r="A24" s="4" t="s">
        <v>27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f t="shared" si="2"/>
        <v>0</v>
      </c>
    </row>
    <row r="25" spans="1:7" ht="15">
      <c r="A25" s="4" t="s">
        <v>28</v>
      </c>
      <c r="B25" s="16">
        <v>56334633.42</v>
      </c>
      <c r="C25" s="16">
        <v>-2175935.43</v>
      </c>
      <c r="D25" s="16">
        <v>54158697.99</v>
      </c>
      <c r="E25" s="16">
        <v>36053219.7</v>
      </c>
      <c r="F25" s="16">
        <v>36053219.7</v>
      </c>
      <c r="G25" s="16">
        <f t="shared" si="2"/>
        <v>-20281413.72</v>
      </c>
    </row>
    <row r="26" spans="1:7" ht="15">
      <c r="A26" s="4" t="s">
        <v>29</v>
      </c>
      <c r="B26" s="16">
        <v>235173004.01</v>
      </c>
      <c r="C26" s="16">
        <v>-8636005.01</v>
      </c>
      <c r="D26" s="16">
        <v>226536999</v>
      </c>
      <c r="E26" s="16">
        <v>182593791</v>
      </c>
      <c r="F26" s="16">
        <v>182593791</v>
      </c>
      <c r="G26" s="16">
        <f t="shared" si="2"/>
        <v>-52579213.00999999</v>
      </c>
    </row>
    <row r="27" spans="1:7" ht="15">
      <c r="A27" s="4" t="s">
        <v>30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f t="shared" si="2"/>
        <v>0</v>
      </c>
    </row>
    <row r="28" spans="1:7" ht="15">
      <c r="A28" s="2" t="s">
        <v>31</v>
      </c>
      <c r="B28" s="16">
        <f>SUM(B29:B33)</f>
        <v>33738786.99</v>
      </c>
      <c r="C28" s="16">
        <f aca="true" t="shared" si="3" ref="C28:G28">SUM(C29:C33)</f>
        <v>1372640.01</v>
      </c>
      <c r="D28" s="16">
        <f t="shared" si="3"/>
        <v>35111427</v>
      </c>
      <c r="E28" s="16">
        <f t="shared" si="3"/>
        <v>22533222.29</v>
      </c>
      <c r="F28" s="16">
        <f t="shared" si="3"/>
        <v>22533222.29</v>
      </c>
      <c r="G28" s="16">
        <f t="shared" si="3"/>
        <v>-11205564.700000003</v>
      </c>
    </row>
    <row r="29" spans="1:7" ht="15">
      <c r="A29" s="4" t="s">
        <v>32</v>
      </c>
      <c r="B29" s="16">
        <v>210412.55</v>
      </c>
      <c r="C29" s="16">
        <v>-210412.55</v>
      </c>
      <c r="D29" s="16">
        <v>0</v>
      </c>
      <c r="E29" s="16">
        <v>168174.32</v>
      </c>
      <c r="F29" s="16">
        <v>168174.32</v>
      </c>
      <c r="G29" s="16">
        <f>F29-B29</f>
        <v>-42238.22999999998</v>
      </c>
    </row>
    <row r="30" spans="1:7" ht="15">
      <c r="A30" s="4" t="s">
        <v>33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f>F30-B30</f>
        <v>0</v>
      </c>
    </row>
    <row r="31" spans="1:7" ht="15">
      <c r="A31" s="4" t="s">
        <v>34</v>
      </c>
      <c r="B31" s="16">
        <v>33528374.44</v>
      </c>
      <c r="C31" s="16">
        <v>1583052.56</v>
      </c>
      <c r="D31" s="16">
        <v>35111427</v>
      </c>
      <c r="E31" s="16">
        <v>22365047.97</v>
      </c>
      <c r="F31" s="16">
        <v>22365047.97</v>
      </c>
      <c r="G31" s="16">
        <f aca="true" t="shared" si="4" ref="G31:G34">F31-B31</f>
        <v>-11163326.470000003</v>
      </c>
    </row>
    <row r="32" spans="1:7" ht="15">
      <c r="A32" s="4" t="s">
        <v>35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f t="shared" si="4"/>
        <v>0</v>
      </c>
    </row>
    <row r="33" spans="1:7" ht="15">
      <c r="A33" s="4" t="s">
        <v>36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f t="shared" si="4"/>
        <v>0</v>
      </c>
    </row>
    <row r="34" spans="1:7" ht="15">
      <c r="A34" s="2" t="s">
        <v>37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f t="shared" si="4"/>
        <v>0</v>
      </c>
    </row>
    <row r="35" spans="1:7" ht="15">
      <c r="A35" s="2" t="s">
        <v>38</v>
      </c>
      <c r="B35" s="16">
        <f>B36</f>
        <v>0</v>
      </c>
      <c r="C35" s="16">
        <f aca="true" t="shared" si="5" ref="C35:F35">C36</f>
        <v>0</v>
      </c>
      <c r="D35" s="16">
        <f t="shared" si="5"/>
        <v>0</v>
      </c>
      <c r="E35" s="16">
        <f t="shared" si="5"/>
        <v>0</v>
      </c>
      <c r="F35" s="16">
        <f t="shared" si="5"/>
        <v>0</v>
      </c>
      <c r="G35" s="16">
        <f>G36</f>
        <v>0</v>
      </c>
    </row>
    <row r="36" spans="1:7" ht="15">
      <c r="A36" s="4" t="s">
        <v>39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f>F36-B36</f>
        <v>0</v>
      </c>
    </row>
    <row r="37" spans="1:7" ht="15">
      <c r="A37" s="2" t="s">
        <v>40</v>
      </c>
      <c r="B37" s="16">
        <f>B38+B39</f>
        <v>705880.59</v>
      </c>
      <c r="C37" s="16">
        <f aca="true" t="shared" si="6" ref="C37:G37">C38+C39</f>
        <v>6967.42</v>
      </c>
      <c r="D37" s="16">
        <f t="shared" si="6"/>
        <v>712848.01</v>
      </c>
      <c r="E37" s="16">
        <f t="shared" si="6"/>
        <v>585539.4</v>
      </c>
      <c r="F37" s="16">
        <f t="shared" si="6"/>
        <v>585539.4</v>
      </c>
      <c r="G37" s="16">
        <f t="shared" si="6"/>
        <v>-120341.18999999994</v>
      </c>
    </row>
    <row r="38" spans="1:7" ht="15">
      <c r="A38" s="4" t="s">
        <v>41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f>F38-B38</f>
        <v>0</v>
      </c>
    </row>
    <row r="39" spans="1:7" ht="15">
      <c r="A39" s="4" t="s">
        <v>42</v>
      </c>
      <c r="B39" s="16">
        <v>705880.59</v>
      </c>
      <c r="C39" s="16">
        <v>6967.42</v>
      </c>
      <c r="D39" s="16">
        <v>712848.01</v>
      </c>
      <c r="E39" s="16">
        <v>585539.4</v>
      </c>
      <c r="F39" s="16">
        <v>585539.4</v>
      </c>
      <c r="G39" s="16">
        <f>F39-B39</f>
        <v>-120341.18999999994</v>
      </c>
    </row>
    <row r="40" spans="1:7" ht="15">
      <c r="A40" s="5"/>
      <c r="B40" s="16"/>
      <c r="C40" s="16"/>
      <c r="D40" s="16"/>
      <c r="E40" s="16"/>
      <c r="F40" s="16"/>
      <c r="G40" s="16"/>
    </row>
    <row r="41" spans="1:7" ht="15">
      <c r="A41" s="6" t="s">
        <v>43</v>
      </c>
      <c r="B41" s="17">
        <f>SUM(B9,B10,B11,B12,B13,B14,B15,B16,B28,B34,B35,B37)</f>
        <v>4075723347.25</v>
      </c>
      <c r="C41" s="17">
        <f aca="true" t="shared" si="7" ref="C41:E41">SUM(C9,C10,C11,C12,C13,C14,C15,C16,C28,C34,C35,C37)</f>
        <v>109195681.59000002</v>
      </c>
      <c r="D41" s="17">
        <f t="shared" si="7"/>
        <v>4184919028.84</v>
      </c>
      <c r="E41" s="17">
        <f t="shared" si="7"/>
        <v>3520202169.83</v>
      </c>
      <c r="F41" s="17">
        <f>SUM(F9,F10,F11,F12,F13,F14,F15,F16,F28,F34,F35,F37)</f>
        <v>3521033021.86</v>
      </c>
      <c r="G41" s="17">
        <f>SUM(G9,G10,G11,G12,G13,G14,G15,G16,G28,G34,G35,G37)</f>
        <v>-554690325.3900001</v>
      </c>
    </row>
    <row r="42" spans="1:7" ht="15">
      <c r="A42" s="6" t="s">
        <v>44</v>
      </c>
      <c r="B42" s="18"/>
      <c r="C42" s="18"/>
      <c r="D42" s="18"/>
      <c r="E42" s="18"/>
      <c r="F42" s="18"/>
      <c r="G42" s="17">
        <f>IF(G41&gt;0,G41,0)</f>
        <v>0</v>
      </c>
    </row>
    <row r="43" spans="1:7" ht="15">
      <c r="A43" s="5"/>
      <c r="B43" s="19"/>
      <c r="C43" s="19"/>
      <c r="D43" s="19"/>
      <c r="E43" s="19"/>
      <c r="F43" s="19"/>
      <c r="G43" s="19"/>
    </row>
    <row r="44" spans="1:7" ht="15">
      <c r="A44" s="6" t="s">
        <v>45</v>
      </c>
      <c r="B44" s="19"/>
      <c r="C44" s="19"/>
      <c r="D44" s="19"/>
      <c r="E44" s="19"/>
      <c r="F44" s="19"/>
      <c r="G44" s="19"/>
    </row>
    <row r="45" spans="1:7" ht="15">
      <c r="A45" s="2" t="s">
        <v>46</v>
      </c>
      <c r="B45" s="16">
        <f>SUM(B46:B53)</f>
        <v>1232620407.92</v>
      </c>
      <c r="C45" s="16">
        <f aca="true" t="shared" si="8" ref="C45:G45">SUM(C46:C53)</f>
        <v>117418803.04</v>
      </c>
      <c r="D45" s="16">
        <f t="shared" si="8"/>
        <v>1350039210.96</v>
      </c>
      <c r="E45" s="16">
        <f t="shared" si="8"/>
        <v>1050585340.42</v>
      </c>
      <c r="F45" s="16">
        <f t="shared" si="8"/>
        <v>1050585340.42</v>
      </c>
      <c r="G45" s="16">
        <f t="shared" si="8"/>
        <v>-182035067.50000003</v>
      </c>
    </row>
    <row r="46" spans="1:7" ht="15">
      <c r="A46" s="7" t="s">
        <v>47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f>F46-B46</f>
        <v>0</v>
      </c>
    </row>
    <row r="47" spans="1:7" ht="15">
      <c r="A47" s="7" t="s">
        <v>48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f aca="true" t="shared" si="9" ref="G47:G53">F47-B47</f>
        <v>0</v>
      </c>
    </row>
    <row r="48" spans="1:7" ht="15">
      <c r="A48" s="7" t="s">
        <v>49</v>
      </c>
      <c r="B48" s="16">
        <v>253058775.68</v>
      </c>
      <c r="C48" s="16">
        <v>23252281</v>
      </c>
      <c r="D48" s="16">
        <v>276311056.68</v>
      </c>
      <c r="E48" s="16">
        <v>245797827.79</v>
      </c>
      <c r="F48" s="16">
        <v>245797827.79</v>
      </c>
      <c r="G48" s="16">
        <f t="shared" si="9"/>
        <v>-7260947.8900000155</v>
      </c>
    </row>
    <row r="49" spans="1:7" ht="20.4">
      <c r="A49" s="7" t="s">
        <v>50</v>
      </c>
      <c r="B49" s="16">
        <v>979561632.24</v>
      </c>
      <c r="C49" s="16">
        <v>94166522.04</v>
      </c>
      <c r="D49" s="16">
        <v>1073728154.28</v>
      </c>
      <c r="E49" s="16">
        <v>804787512.63</v>
      </c>
      <c r="F49" s="16">
        <v>804787512.63</v>
      </c>
      <c r="G49" s="16">
        <f t="shared" si="9"/>
        <v>-174774119.61</v>
      </c>
    </row>
    <row r="50" spans="1:7" ht="15">
      <c r="A50" s="7" t="s">
        <v>51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f t="shared" si="9"/>
        <v>0</v>
      </c>
    </row>
    <row r="51" spans="1:7" ht="15">
      <c r="A51" s="7" t="s">
        <v>52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f t="shared" si="9"/>
        <v>0</v>
      </c>
    </row>
    <row r="52" spans="1:7" ht="15">
      <c r="A52" s="8" t="s">
        <v>53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f t="shared" si="9"/>
        <v>0</v>
      </c>
    </row>
    <row r="53" spans="1:7" ht="15">
      <c r="A53" s="4" t="s">
        <v>54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f t="shared" si="9"/>
        <v>0</v>
      </c>
    </row>
    <row r="54" spans="1:7" ht="15">
      <c r="A54" s="2" t="s">
        <v>55</v>
      </c>
      <c r="B54" s="16">
        <f>SUM(B55:B58)</f>
        <v>0</v>
      </c>
      <c r="C54" s="16">
        <f aca="true" t="shared" si="10" ref="C54:G54">SUM(C55:C58)</f>
        <v>208819023.35</v>
      </c>
      <c r="D54" s="16">
        <f t="shared" si="10"/>
        <v>208819023.35</v>
      </c>
      <c r="E54" s="16">
        <f t="shared" si="10"/>
        <v>235249973.51</v>
      </c>
      <c r="F54" s="16">
        <f t="shared" si="10"/>
        <v>235249973.51</v>
      </c>
      <c r="G54" s="16">
        <f t="shared" si="10"/>
        <v>235249973.51</v>
      </c>
    </row>
    <row r="55" spans="1:7" ht="15">
      <c r="A55" s="8" t="s">
        <v>56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f>F55-B55</f>
        <v>0</v>
      </c>
    </row>
    <row r="56" spans="1:7" ht="15">
      <c r="A56" s="7" t="s">
        <v>57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f aca="true" t="shared" si="11" ref="G56:G58">F56-B56</f>
        <v>0</v>
      </c>
    </row>
    <row r="57" spans="1:7" ht="15">
      <c r="A57" s="7" t="s">
        <v>58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f t="shared" si="11"/>
        <v>0</v>
      </c>
    </row>
    <row r="58" spans="1:7" ht="15">
      <c r="A58" s="8" t="s">
        <v>59</v>
      </c>
      <c r="B58" s="16">
        <v>0</v>
      </c>
      <c r="C58" s="16">
        <v>208819023.35</v>
      </c>
      <c r="D58" s="16">
        <v>208819023.35</v>
      </c>
      <c r="E58" s="16">
        <v>235249973.51</v>
      </c>
      <c r="F58" s="16">
        <v>235249973.51</v>
      </c>
      <c r="G58" s="16">
        <f t="shared" si="11"/>
        <v>235249973.51</v>
      </c>
    </row>
    <row r="59" spans="1:7" ht="15">
      <c r="A59" s="2" t="s">
        <v>60</v>
      </c>
      <c r="B59" s="16">
        <f>SUM(B60:B61)</f>
        <v>0</v>
      </c>
      <c r="C59" s="16">
        <f aca="true" t="shared" si="12" ref="C59:G59">SUM(C60:C61)</f>
        <v>0</v>
      </c>
      <c r="D59" s="16">
        <f t="shared" si="12"/>
        <v>0</v>
      </c>
      <c r="E59" s="16">
        <f t="shared" si="12"/>
        <v>0</v>
      </c>
      <c r="F59" s="16">
        <f t="shared" si="12"/>
        <v>0</v>
      </c>
      <c r="G59" s="16">
        <f t="shared" si="12"/>
        <v>0</v>
      </c>
    </row>
    <row r="60" spans="1:7" ht="15">
      <c r="A60" s="7" t="s">
        <v>61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f>F60-B60</f>
        <v>0</v>
      </c>
    </row>
    <row r="61" spans="1:7" ht="15">
      <c r="A61" s="7" t="s">
        <v>62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f>F61-B61</f>
        <v>0</v>
      </c>
    </row>
    <row r="62" spans="1:7" ht="15">
      <c r="A62" s="2" t="s">
        <v>63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f>F62-B62</f>
        <v>0</v>
      </c>
    </row>
    <row r="63" spans="1:7" ht="15">
      <c r="A63" s="2" t="s">
        <v>64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f>F63-B63</f>
        <v>0</v>
      </c>
    </row>
    <row r="64" spans="1:7" ht="15">
      <c r="A64" s="5"/>
      <c r="B64" s="19"/>
      <c r="C64" s="19"/>
      <c r="D64" s="19"/>
      <c r="E64" s="19"/>
      <c r="F64" s="19"/>
      <c r="G64" s="19"/>
    </row>
    <row r="65" spans="1:7" ht="15">
      <c r="A65" s="6" t="s">
        <v>65</v>
      </c>
      <c r="B65" s="17">
        <f>B45+B54+B59+B62+B63</f>
        <v>1232620407.92</v>
      </c>
      <c r="C65" s="17">
        <f aca="true" t="shared" si="13" ref="C65:G65">C45+C54+C59+C62+C63</f>
        <v>326237826.39</v>
      </c>
      <c r="D65" s="17">
        <f t="shared" si="13"/>
        <v>1558858234.31</v>
      </c>
      <c r="E65" s="17">
        <f t="shared" si="13"/>
        <v>1285835313.9299998</v>
      </c>
      <c r="F65" s="17">
        <f t="shared" si="13"/>
        <v>1285835313.9299998</v>
      </c>
      <c r="G65" s="17">
        <f t="shared" si="13"/>
        <v>53214906.00999996</v>
      </c>
    </row>
    <row r="66" spans="1:7" ht="15">
      <c r="A66" s="5"/>
      <c r="B66" s="19"/>
      <c r="C66" s="19"/>
      <c r="D66" s="19"/>
      <c r="E66" s="19"/>
      <c r="F66" s="19"/>
      <c r="G66" s="19"/>
    </row>
    <row r="67" spans="1:7" ht="15">
      <c r="A67" s="6" t="s">
        <v>66</v>
      </c>
      <c r="B67" s="17">
        <f>B68</f>
        <v>0</v>
      </c>
      <c r="C67" s="17">
        <f aca="true" t="shared" si="14" ref="C67:G67">C68</f>
        <v>0</v>
      </c>
      <c r="D67" s="17">
        <f t="shared" si="14"/>
        <v>0</v>
      </c>
      <c r="E67" s="17">
        <f t="shared" si="14"/>
        <v>0</v>
      </c>
      <c r="F67" s="17">
        <f t="shared" si="14"/>
        <v>0</v>
      </c>
      <c r="G67" s="17">
        <f t="shared" si="14"/>
        <v>0</v>
      </c>
    </row>
    <row r="68" spans="1:7" ht="15">
      <c r="A68" s="2" t="s">
        <v>67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f>F68-B68</f>
        <v>0</v>
      </c>
    </row>
    <row r="69" spans="1:7" ht="15">
      <c r="A69" s="5"/>
      <c r="B69" s="19"/>
      <c r="C69" s="19"/>
      <c r="D69" s="19"/>
      <c r="E69" s="19"/>
      <c r="F69" s="19"/>
      <c r="G69" s="19"/>
    </row>
    <row r="70" spans="1:7" ht="15">
      <c r="A70" s="6" t="s">
        <v>68</v>
      </c>
      <c r="B70" s="17">
        <f>B41+B65+B67</f>
        <v>5308343755.17</v>
      </c>
      <c r="C70" s="17">
        <f aca="true" t="shared" si="15" ref="C70:G70">C41+C65+C67</f>
        <v>435433507.98</v>
      </c>
      <c r="D70" s="17">
        <f t="shared" si="15"/>
        <v>5743777263.15</v>
      </c>
      <c r="E70" s="17">
        <f t="shared" si="15"/>
        <v>4806037483.76</v>
      </c>
      <c r="F70" s="17">
        <f t="shared" si="15"/>
        <v>4806868335.79</v>
      </c>
      <c r="G70" s="17">
        <f t="shared" si="15"/>
        <v>-501475419.3800001</v>
      </c>
    </row>
    <row r="71" spans="1:7" ht="15">
      <c r="A71" s="5"/>
      <c r="B71" s="19"/>
      <c r="C71" s="19"/>
      <c r="D71" s="19"/>
      <c r="E71" s="19"/>
      <c r="F71" s="19"/>
      <c r="G71" s="19"/>
    </row>
    <row r="72" spans="1:7" ht="15">
      <c r="A72" s="6" t="s">
        <v>69</v>
      </c>
      <c r="B72" s="19"/>
      <c r="C72" s="19"/>
      <c r="D72" s="19"/>
      <c r="E72" s="19"/>
      <c r="F72" s="19"/>
      <c r="G72" s="19"/>
    </row>
    <row r="73" spans="1:7" ht="15">
      <c r="A73" s="9" t="s">
        <v>70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f>F73-B73</f>
        <v>0</v>
      </c>
    </row>
    <row r="74" spans="1:7" ht="15">
      <c r="A74" s="9" t="s">
        <v>71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f>F74-B74</f>
        <v>0</v>
      </c>
    </row>
    <row r="75" spans="1:7" ht="15">
      <c r="A75" s="10" t="s">
        <v>72</v>
      </c>
      <c r="B75" s="17">
        <f>B73+B74</f>
        <v>0</v>
      </c>
      <c r="C75" s="17">
        <f aca="true" t="shared" si="16" ref="C75:G75">C73+C74</f>
        <v>0</v>
      </c>
      <c r="D75" s="17">
        <f t="shared" si="16"/>
        <v>0</v>
      </c>
      <c r="E75" s="17">
        <f t="shared" si="16"/>
        <v>0</v>
      </c>
      <c r="F75" s="17">
        <f t="shared" si="16"/>
        <v>0</v>
      </c>
      <c r="G75" s="17">
        <f t="shared" si="16"/>
        <v>0</v>
      </c>
    </row>
    <row r="76" spans="1:7" ht="15">
      <c r="A76" s="11"/>
      <c r="B76" s="20"/>
      <c r="C76" s="20"/>
      <c r="D76" s="20"/>
      <c r="E76" s="20"/>
      <c r="F76" s="20"/>
      <c r="G76" s="2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scale="40" r:id="rId2"/>
  <ignoredErrors>
    <ignoredError sqref="C9:G15 B16 C17:G27 C16:F16" unlockedFormula="1"/>
    <ignoredError sqref="C28:G76 B65:B75 G16" formulaRange="1" unlockedFormula="1"/>
    <ignoredError sqref="B28:B64 B76" formulaRange="1"/>
    <ignoredError sqref="G16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2019-10-30T16:37:02Z</dcterms:created>
  <dcterms:modified xsi:type="dcterms:W3CDTF">2019-10-30T20:37:28Z</dcterms:modified>
  <cp:category/>
  <cp:version/>
  <cp:contentType/>
  <cp:contentStatus/>
</cp:coreProperties>
</file>